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<sst xmlns="http://schemas.openxmlformats.org/spreadsheetml/2006/main" count="693" uniqueCount="360">
  <si>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</si>
  <si>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</si>
  <si>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</si>
  <si>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</si>
  <si>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</si>
  <si>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</si>
  <si>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</si>
  <si>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</si>
  <si>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</si>
  <si>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</si>
  <si>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</si>
  <si>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</si>
  <si>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</si>
  <si>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</si>
  <si>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</si>
  <si>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</si>
  <si>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</si>
  <si>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</si>
  <si>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</si>
  <si>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</si>
  <si>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</si>
  <si>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</si>
  <si>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</si>
  <si>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</si>
  <si>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</si>
  <si>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</si>
  <si>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</si>
  <si>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</si>
  <si>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</si>
  <si>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</si>
  <si>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</si>
  <si>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</si>
  <si>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</si>
  <si>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</si>
  <si>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</si>
  <si>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</si>
  <si>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</si>
  <si>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</si>
  <si>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</si>
  <si>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</si>
  <si>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</si>
  <si>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</si>
  <si>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</si>
  <si>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</si>
  <si>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</si>
  <si>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</si>
  <si>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</si>
  <si>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</si>
  <si>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</si>
  <si>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</si>
  <si>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</si>
  <si>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</si>
  <si>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</si>
  <si>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</si>
  <si>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</si>
  <si>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</si>
  <si>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</si>
  <si>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</si>
  <si>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</si>
  <si>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</si>
  <si>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</si>
  <si>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</si>
  <si>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</si>
  <si>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</si>
  <si>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</si>
  <si>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</si>
  <si>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</si>
  <si>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</si>
  <si>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</si>
  <si>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</si>
  <si>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</si>
  <si>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</si>
  <si>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</si>
  <si>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</si>
  <si>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</si>
  <si>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</si>
  <si>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</si>
  <si>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</si>
  <si>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</si>
  <si>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</si>
  <si>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</si>
  <si>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</si>
  <si>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</si>
  <si>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</si>
  <si>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</si>
  <si>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</si>
  <si>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</si>
  <si>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</si>
  <si>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</si>
  <si>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</si>
  <si>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</si>
  <si>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</si>
  <si>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</si>
  <si>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</si>
  <si>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</si>
  <si>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</si>
  <si>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</si>
  <si>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</si>
  <si>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</si>
  <si>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</si>
  <si>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</si>
  <si>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</si>
  <si>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</si>
  <si>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</si>
  <si>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</si>
  <si>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</si>
  <si>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</si>
  <si>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</si>
  <si>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</si>
  <si>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</si>
  <si>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</si>
  <si>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</si>
  <si>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</si>
  <si>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</si>
  <si>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</si>
  <si>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</si>
  <si>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</si>
  <si>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</si>
  <si>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</si>
  <si>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</si>
  <si>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</si>
  <si>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</si>
  <si>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</si>
  <si>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</si>
  <si>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</si>
  <si>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</si>
  <si>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</si>
  <si>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</si>
  <si>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</si>
  <si>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</si>
  <si>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</si>
  <si>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</si>
  <si>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</si>
  <si>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</si>
  <si>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</si>
  <si>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</si>
  <si>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</si>
  <si>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</si>
  <si>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</si>
  <si>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</si>
  <si>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</si>
  <si>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</si>
  <si>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</si>
  <si>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</si>
  <si>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</si>
  <si>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</si>
  <si>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</si>
  <si>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</si>
  <si>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</si>
  <si>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</si>
  <si>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</si>
  <si>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</si>
  <si>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</si>
  <si>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</si>
  <si>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</si>
  <si>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</si>
  <si>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</si>
  <si>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</si>
  <si>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</si>
  <si>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</si>
  <si>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</si>
  <si>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</si>
  <si>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</si>
  <si>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</si>
  <si>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</si>
  <si>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</si>
  <si>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</si>
  <si>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</si>
  <si>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</si>
  <si>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</si>
  <si>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</si>
  <si>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</si>
  <si>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</si>
  <si>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</si>
  <si>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</si>
  <si>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</si>
  <si>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</si>
  <si>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</si>
  <si>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</si>
  <si>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</si>
  <si>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</si>
  <si>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</si>
  <si>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</si>
  <si>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</si>
  <si>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</si>
  <si>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</si>
  <si>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</si>
  <si>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</si>
  <si>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</si>
  <si>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</si>
  <si>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</si>
  <si>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</si>
  <si>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</si>
  <si>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</si>
  <si>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</si>
  <si>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</si>
  <si>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</si>
  <si>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</si>
  <si>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</si>
  <si>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</si>
  <si>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</si>
  <si>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</si>
  <si>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</si>
  <si>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</si>
  <si>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</si>
  <si>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</si>
  <si>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</si>
  <si>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</si>
  <si>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</si>
  <si>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</si>
  <si>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</si>
  <si>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</si>
  <si>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</si>
  <si>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</si>
  <si>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</si>
  <si>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</si>
  <si>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</si>
  <si>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</si>
  <si>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</si>
  <si>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</si>
  <si>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</si>
  <si>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</si>
  <si>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</si>
  <si>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</si>
  <si>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</si>
  <si>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</si>
  <si>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</si>
  <si>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</si>
  <si>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</si>
  <si>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</si>
  <si>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</si>
  <si>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</si>
  <si>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</si>
  <si>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</si>
  <si>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</si>
  <si>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</si>
  <si>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</si>
  <si>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</si>
  <si>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</si>
  <si>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</si>
  <si>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</si>
  <si>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</si>
  <si>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</si>
  <si>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</si>
  <si>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</si>
  <si>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</si>
  <si>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</si>
  <si>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</si>
  <si>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</si>
  <si>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</si>
  <si>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</si>
  <si>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</si>
  <si>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</si>
  <si>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</si>
  <si>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</si>
  <si>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</si>
  <si>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</si>
  <si>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</si>
  <si>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</si>
  <si>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</si>
  <si>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</si>
  <si>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</si>
  <si>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</si>
  <si>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</si>
  <si>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</si>
  <si>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</si>
  <si>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</si>
  <si>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</si>
  <si>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</si>
  <si>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</si>
  <si>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</si>
  <si>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</si>
  <si>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</si>
  <si>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</si>
  <si>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</si>
  <si>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</si>
  <si>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</si>
  <si>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</si>
  <si>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</si>
  <si>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</si>
  <si>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</si>
  <si>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</si>
  <si>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</si>
  <si>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</si>
  <si>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</si>
  <si>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</si>
  <si>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</si>
  <si>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</si>
  <si>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</si>
  <si>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</si>
  <si>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</si>
  <si>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</si>
  <si>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</si>
  <si>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</si>
  <si>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</si>
  <si>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</si>
  <si>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</si>
  <si>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</si>
  <si>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</si>
  <si>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</si>
  <si>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</si>
  <si>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</si>
  <si>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</si>
  <si>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</si>
  <si>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</si>
  <si>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</si>
  <si>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</si>
  <si>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</si>
  <si>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</si>
  <si>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</si>
  <si>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</si>
  <si>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</si>
  <si>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</si>
  <si>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</si>
  <si>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</si>
  <si>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</si>
  <si>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</si>
  <si>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</si>
  <si>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</si>
  <si>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</si>
  <si>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</si>
  <si>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</si>
  <si>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</si>
  <si>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</si>
  <si>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</si>
  <si>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</si>
  <si>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</si>
  <si>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</si>
  <si>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</si>
  <si>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</si>
  <si>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</si>
  <si>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</si>
  <si>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</si>
  <si>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</si>
  <si>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</si>
  <si>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</si>
  <si>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</si>
  <si>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</si>
  <si>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</si>
  <si>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</si>
  <si>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</si>
  <si>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</si>
  <si>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</si>
  <si>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</si>
  <si>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</si>
  <si>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</si>
  <si>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</si>
  <si>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</si>
  <si>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</si>
  <si>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</si>
  <si>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</si>
  <si>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</si>
  <si>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</si>
  <si>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</si>
  <si>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</si>
  <si>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</si>
  <si>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</si>
  <si>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"10" лютого  2021 р.</t>
  </si>
  <si>
    <r>
      <t>"</t>
    </r>
    <r>
      <rPr>
        <u val="single"/>
        <sz val="20"/>
        <rFont val="Arial Cyr"/>
        <family val="0"/>
      </rPr>
      <t xml:space="preserve">    09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</si>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</sst>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3.emf" /><Relationship Id="rId3" Type="http://schemas.openxmlformats.org/officeDocument/2006/relationships/image" Target="../media/image34.emf" /><Relationship Id="rId4" Type="http://schemas.openxmlformats.org/officeDocument/2006/relationships/image" Target="../media/image1.emf" /><Relationship Id="rId5" Type="http://schemas.openxmlformats.org/officeDocument/2006/relationships/image" Target="../media/image35.emf" /><Relationship Id="rId6" Type="http://schemas.openxmlformats.org/officeDocument/2006/relationships/image" Target="../media/image20.emf" /><Relationship Id="rId7" Type="http://schemas.openxmlformats.org/officeDocument/2006/relationships/image" Target="../media/image36.emf" /><Relationship Id="rId8" Type="http://schemas.openxmlformats.org/officeDocument/2006/relationships/image" Target="../media/image21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4.emf" /><Relationship Id="rId12" Type="http://schemas.openxmlformats.org/officeDocument/2006/relationships/image" Target="../media/image19.emf" /><Relationship Id="rId13" Type="http://schemas.openxmlformats.org/officeDocument/2006/relationships/image" Target="../media/image25.emf" /><Relationship Id="rId14" Type="http://schemas.openxmlformats.org/officeDocument/2006/relationships/image" Target="../media/image26.emf" /><Relationship Id="rId15" Type="http://schemas.openxmlformats.org/officeDocument/2006/relationships/image" Target="../media/image23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30.emf" /><Relationship Id="rId19" Type="http://schemas.openxmlformats.org/officeDocument/2006/relationships/image" Target="../media/image18.emf" /><Relationship Id="rId20" Type="http://schemas.openxmlformats.org/officeDocument/2006/relationships/image" Target="../media/image31.emf" /><Relationship Id="rId21" Type="http://schemas.openxmlformats.org/officeDocument/2006/relationships/image" Target="../media/image29.emf" /><Relationship Id="rId22" Type="http://schemas.openxmlformats.org/officeDocument/2006/relationships/image" Target="../media/image32.emf" /><Relationship Id="rId2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58.095473999999996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355</v>
      </c>
      <c r="P21" s="67" t="s">
        <v>311</v>
      </c>
      <c r="Q21" s="70" t="s">
        <v>273</v>
      </c>
      <c r="R21" s="67" t="s">
        <v>237</v>
      </c>
      <c r="S21" s="67" t="s">
        <v>10</v>
      </c>
      <c r="T21" s="67" t="s">
        <v>108</v>
      </c>
      <c r="U21" s="67"/>
      <c r="V21" s="67"/>
      <c r="W21" s="67" t="s">
        <v>280</v>
      </c>
      <c r="X21" s="67" t="s">
        <v>8</v>
      </c>
      <c r="Y21" s="84"/>
      <c r="Z21" s="70" t="s">
        <v>78</v>
      </c>
      <c r="AA21" s="67" t="s">
        <v>113</v>
      </c>
      <c r="AB21" s="67" t="s">
        <v>86</v>
      </c>
      <c r="AC21" s="67" t="s">
        <v>9</v>
      </c>
      <c r="AD21" s="67" t="s">
        <v>10</v>
      </c>
      <c r="AE21" s="67" t="s">
        <v>107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">
        <v>359</v>
      </c>
      <c r="R24" s="41" t="str">
        <f>IF(обед4="хліб житній",DU2,(IF(обед4="хліб пшеничний",DT2,(VLOOKUP(обед4,таб,67,FALSE)))))</f>
        <v>100/20</v>
      </c>
      <c r="S24" s="41">
        <v>150</v>
      </c>
      <c r="T24" s="41">
        <f>IF(обед6="хліб житній",DU2,(IF(обед6="хліб пшеничний",DT2,(VLOOKUP(обед6,таб,67,FALSE)))))</f>
        <v>200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155</v>
      </c>
      <c r="AC24" s="40">
        <v>21</v>
      </c>
      <c r="AD24" s="40">
        <v>80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0.05</v>
      </c>
      <c r="AJ29" s="162"/>
      <c r="AK29" s="154">
        <f>SUM(G30:AG30)</f>
        <v>0.75</v>
      </c>
      <c r="AL29" s="154"/>
      <c r="AM29" s="213">
        <f>IF(AK29=0,0,AT117)</f>
        <v>63.9</v>
      </c>
      <c r="AN29" s="155">
        <f>AK29*AM29</f>
        <v>47.925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0.75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</v>
      </c>
      <c r="AJ37" s="162"/>
      <c r="AK37" s="154">
        <f>SUM(G38:AG38)</f>
        <v>1.2</v>
      </c>
      <c r="AL37" s="154"/>
      <c r="AM37" s="213">
        <f>IF(AK37=0,0,AX117)</f>
        <v>57.16</v>
      </c>
      <c r="AN37" s="155">
        <f>AK37*AM37</f>
        <v>68.592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5</v>
      </c>
      <c r="P41" s="28">
        <f>VLOOKUP(обед2,таб,10,FALSE)</f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4.5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0.0445</v>
      </c>
      <c r="AJ41" s="162"/>
      <c r="AK41" s="154">
        <f>SUM(G42:AG42)</f>
        <v>0.6675</v>
      </c>
      <c r="AL41" s="154"/>
      <c r="AM41" s="213">
        <f>IF(AK41=0,0,AZ117)</f>
        <v>165.332</v>
      </c>
      <c r="AN41" s="155">
        <f>AK41*AM41</f>
        <v>110.35910999999999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0.075</v>
      </c>
      <c r="P42" s="46">
        <f t="shared" si="27"/>
        <v>0.075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0.075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0.075</v>
      </c>
      <c r="AA42" s="47">
        <f t="shared" si="28"/>
      </c>
      <c r="AB42" s="46">
        <f t="shared" si="28"/>
        <v>0.0675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3.5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0.014499999999999997</v>
      </c>
      <c r="AJ47" s="162"/>
      <c r="AK47" s="154">
        <f>SUM(G48:AG48)</f>
        <v>0.21749999999999997</v>
      </c>
      <c r="AL47" s="154"/>
      <c r="AM47" s="213">
        <f>IF(AK47=0,0,BC117)</f>
        <v>44</v>
      </c>
      <c r="AN47" s="155">
        <f>AK47*AM47</f>
        <v>9.569999999999999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0.0525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0.075</v>
      </c>
      <c r="AB48" s="46">
        <f t="shared" si="37"/>
        <v>0.06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0.269</v>
      </c>
      <c r="AJ49" s="162"/>
      <c r="AK49" s="154">
        <f>SUM(G50:AG50)</f>
        <v>4.035</v>
      </c>
      <c r="AL49" s="154"/>
      <c r="AM49" s="213">
        <f>IF(AK49=0,0,BD117)</f>
        <v>18.8</v>
      </c>
      <c r="AN49" s="155">
        <f>AK49*AM49</f>
        <v>75.858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2.175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3.12</v>
      </c>
      <c r="AL53" s="154"/>
      <c r="AM53" s="213">
        <f>IF(AK53=0,0,BF117)</f>
        <v>24.53</v>
      </c>
      <c r="AN53" s="155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</v>
      </c>
      <c r="AL55" s="154"/>
      <c r="AM55" s="21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0.3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0.225</v>
      </c>
      <c r="AL59" s="154"/>
      <c r="AM59" s="21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</v>
      </c>
      <c r="AJ61" s="162"/>
      <c r="AK61" s="160">
        <f>SUM(G62:AG62)</f>
        <v>15</v>
      </c>
      <c r="AL61" s="160"/>
      <c r="AM61" s="213">
        <f>IF(AK61=0,0,BJ117)</f>
        <v>2.7</v>
      </c>
      <c r="AN61" s="155">
        <f>AK61*AM61</f>
        <v>40.5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0.0615</v>
      </c>
      <c r="AJ65" s="162"/>
      <c r="AK65" s="154">
        <f>SUM(G66:AG66)</f>
        <v>0.9225</v>
      </c>
      <c r="AL65" s="154"/>
      <c r="AM65" s="213">
        <f>IF(AK65=0,0,BL117)</f>
        <v>11.4</v>
      </c>
      <c r="AN65" s="155">
        <f>AK65*AM65</f>
        <v>10.5165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0.0225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0.012</v>
      </c>
      <c r="AJ69" s="162"/>
      <c r="AK69" s="154">
        <f>SUM(G70:AG70)</f>
        <v>0.18</v>
      </c>
      <c r="AL69" s="154"/>
      <c r="AM69" s="213">
        <f>IF(AK69=0,0,BN117)</f>
        <v>36.7</v>
      </c>
      <c r="AN69" s="155">
        <f>AK69*AM69</f>
        <v>6.606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  <v>0.18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0.030000000000000002</v>
      </c>
      <c r="AJ71" s="162"/>
      <c r="AK71" s="154">
        <f>SUM(G72:AG72)</f>
        <v>0.45</v>
      </c>
      <c r="AL71" s="154"/>
      <c r="AM71" s="213">
        <f>IF(AK71=0,0,BO117)</f>
        <v>16.1</v>
      </c>
      <c r="AN71" s="155">
        <f>AK71*AM71</f>
        <v>7.245000000000001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  <v>0.45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0.025</v>
      </c>
      <c r="AJ73" s="162"/>
      <c r="AK73" s="154">
        <f>SUM(G74:AG74)</f>
        <v>0.375</v>
      </c>
      <c r="AL73" s="154"/>
      <c r="AM73" s="213">
        <f>IF(AK73=0,0,BP117)</f>
        <v>11.25</v>
      </c>
      <c r="AN73" s="155">
        <f>AK73*AM73</f>
        <v>4.21875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0.375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9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4.5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0.059500000000000004</v>
      </c>
      <c r="AJ97" s="162"/>
      <c r="AK97" s="154">
        <f>SUM(G98:AG98)</f>
        <v>0.8925000000000001</v>
      </c>
      <c r="AL97" s="154"/>
      <c r="AM97" s="213">
        <f>IF(AK97=0,0,BW117)</f>
        <v>21</v>
      </c>
      <c r="AN97" s="155">
        <f>AK97*AM97</f>
        <v>18.7425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0.3</v>
      </c>
      <c r="U98" s="47">
        <f t="shared" si="108"/>
      </c>
      <c r="V98" s="46">
        <f t="shared" si="108"/>
      </c>
      <c r="W98" s="46">
        <f>IF(W97=0,"",полдникл*W97/1000)</f>
        <v>0.135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0.015</v>
      </c>
      <c r="AB98" s="46">
        <f t="shared" si="109"/>
        <v>0.0675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21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0.021</v>
      </c>
      <c r="AJ105" s="162"/>
      <c r="AK105" s="154">
        <f>SUM(G106:AG106)</f>
        <v>0.315</v>
      </c>
      <c r="AL105" s="154"/>
      <c r="AM105" s="213">
        <f>IF(AK105=0,0,CA117)</f>
        <v>58.24</v>
      </c>
      <c r="AN105" s="155">
        <f>AK105*AM105</f>
        <v>18.3456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0.315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</v>
      </c>
      <c r="AL107" s="154"/>
      <c r="AM107" s="213">
        <f>IF(AK107=0,0,CB117)</f>
        <v>62</v>
      </c>
      <c r="AN107" s="155">
        <f>AK107*AM107</f>
        <v>18.599999999999998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0.3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180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2.7</v>
      </c>
      <c r="AL111" s="154"/>
      <c r="AM111" s="21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  <v>2.7</v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4.5</v>
      </c>
      <c r="AL115" s="154"/>
      <c r="AM115" s="213">
        <f>IF(AK115=0,0,CF117)</f>
        <v>16.8</v>
      </c>
      <c r="AN115" s="155">
        <f>AK115*AM115</f>
        <v>75.60000000000001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</v>
      </c>
      <c r="AJ125" s="162"/>
      <c r="AK125" s="154">
        <f>SUM(G126:AG126)</f>
        <v>4.5</v>
      </c>
      <c r="AL125" s="154"/>
      <c r="AM125" s="213">
        <f>IF(AK125=0,0,CG117)</f>
        <v>13.1</v>
      </c>
      <c r="AN125" s="155">
        <f>AK125*AM125</f>
        <v>58.949999999999996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1.8</v>
      </c>
      <c r="P126" s="45">
        <f t="shared" si="150"/>
        <v>2.7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0.224</v>
      </c>
      <c r="AJ127" s="162"/>
      <c r="AK127" s="154">
        <f>SUM(G128:AG128)</f>
        <v>3.36</v>
      </c>
      <c r="AL127" s="154"/>
      <c r="AM127" s="213">
        <f>IF(AK127=0,0,CH117)</f>
        <v>4.25</v>
      </c>
      <c r="AN127" s="155">
        <f>AK127*AM127</f>
        <v>14.28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3.36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24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0.0715</v>
      </c>
      <c r="AJ129" s="162"/>
      <c r="AK129" s="154">
        <f>SUM(G130:AG130)</f>
        <v>1.0725</v>
      </c>
      <c r="AL129" s="154"/>
      <c r="AM129" s="213">
        <f>IF(AK129=0,0,CI117)</f>
        <v>5.9</v>
      </c>
      <c r="AN129" s="155">
        <f>AK129*AM129</f>
        <v>6.327750000000001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0.225</v>
      </c>
      <c r="P130" s="45">
        <f t="shared" si="156"/>
      </c>
      <c r="Q130" s="49">
        <f t="shared" si="156"/>
        <v>0.225</v>
      </c>
      <c r="R130" s="45">
        <f t="shared" si="156"/>
        <v>0.36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0.15</v>
      </c>
      <c r="AB130" s="45">
        <f t="shared" si="157"/>
        <v>0.1125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0.057499999999999996</v>
      </c>
      <c r="AJ131" s="162"/>
      <c r="AK131" s="154">
        <f>SUM(G132:AG132)</f>
        <v>0.8624999999999999</v>
      </c>
      <c r="AL131" s="154"/>
      <c r="AM131" s="213">
        <f>IF(AK131=0,0,CJ117)</f>
        <v>7.8</v>
      </c>
      <c r="AN131" s="155">
        <f>AK131*AM131</f>
        <v>6.727499999999999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</c>
      <c r="Q132" s="47">
        <f t="shared" si="159"/>
        <v>0.225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0.345</v>
      </c>
      <c r="AB132" s="46">
        <f t="shared" si="160"/>
        <v>0.0675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0.107</v>
      </c>
      <c r="AJ137" s="162"/>
      <c r="AK137" s="154">
        <f>SUM(G138:AG138)</f>
        <v>1.605</v>
      </c>
      <c r="AL137" s="154"/>
      <c r="AM137" s="213">
        <f>IF(AK137=0,0,CO117)</f>
        <v>6.8</v>
      </c>
      <c r="AN137" s="155">
        <f>AK137*AM137</f>
        <v>10.914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1.605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0.03</v>
      </c>
      <c r="AL141" s="154"/>
      <c r="AM141" s="213">
        <f>IF(AK141=0,0,CM117)</f>
        <v>52.8</v>
      </c>
      <c r="AN141" s="155">
        <f>AK141*AM141</f>
        <v>1.5839999999999999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4.95</v>
      </c>
      <c r="AL147" s="154"/>
      <c r="AM147" s="21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</v>
      </c>
      <c r="AL157" s="154"/>
      <c r="AM157" s="21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</v>
      </c>
      <c r="AL163" s="154"/>
      <c r="AM163" s="21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0.015</v>
      </c>
      <c r="AL165" s="154"/>
      <c r="AM165" s="21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871.43211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2021-02-09T06:24:33Z</cp:lastPrinted>
  <dcterms:created xsi:type="dcterms:W3CDTF">1996-10-08T23:32:33Z</dcterms:created>
  <dcterms:modified xsi:type="dcterms:W3CDTF">2021-02-10T05:38:27Z</dcterms:modified>
  <cp:category/>
  <cp:version/>
  <cp:contentType/>
  <cp:contentStatus/>
</cp:coreProperties>
</file>